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SEVIN\Desktop\PROD 2020\00_MAJ_RESSOURCES\SIRIUS\"/>
    </mc:Choice>
  </mc:AlternateContent>
  <bookViews>
    <workbookView xWindow="0" yWindow="0" windowWidth="19200" windowHeight="7050" activeTab="1"/>
  </bookViews>
  <sheets>
    <sheet name="avec acide nitrique" sheetId="1" r:id="rId1"/>
    <sheet name="avec acide chlorhydrique" sheetId="2" r:id="rId2"/>
  </sheets>
  <calcPr calcId="162913"/>
</workbook>
</file>

<file path=xl/calcChain.xml><?xml version="1.0" encoding="utf-8"?>
<calcChain xmlns="http://schemas.openxmlformats.org/spreadsheetml/2006/main">
  <c r="E8" i="1" l="1"/>
  <c r="E10" i="1"/>
  <c r="E11" i="1"/>
  <c r="E14" i="1"/>
  <c r="E22" i="1" s="1"/>
  <c r="E23" i="1" s="1"/>
  <c r="C27" i="1" s="1"/>
  <c r="C16" i="1"/>
  <c r="E16" i="1"/>
  <c r="J19" i="1"/>
  <c r="J20" i="1"/>
  <c r="J21" i="1" s="1"/>
  <c r="C22" i="1"/>
  <c r="G23" i="1"/>
  <c r="C25" i="1"/>
  <c r="E8" i="2"/>
  <c r="E10" i="2"/>
  <c r="E11" i="2"/>
  <c r="E14" i="2"/>
  <c r="E22" i="2" s="1"/>
  <c r="C16" i="2"/>
  <c r="E16" i="2"/>
  <c r="C25" i="2" s="1"/>
  <c r="J19" i="2"/>
  <c r="J20" i="2"/>
  <c r="J21" i="2"/>
  <c r="C22" i="2"/>
  <c r="G23" i="2" l="1"/>
  <c r="C23" i="1"/>
  <c r="C26" i="1" s="1"/>
  <c r="C29" i="1" l="1"/>
  <c r="E23" i="2"/>
  <c r="C27" i="2" s="1"/>
  <c r="C23" i="2"/>
  <c r="C26" i="2" s="1"/>
  <c r="C29" i="2" l="1"/>
</calcChain>
</file>

<file path=xl/sharedStrings.xml><?xml version="1.0" encoding="utf-8"?>
<sst xmlns="http://schemas.openxmlformats.org/spreadsheetml/2006/main" count="104" uniqueCount="46">
  <si>
    <r>
      <t xml:space="preserve">ACTIVITÉ 2 PAGE 135 – CALCUL DE </t>
    </r>
    <r>
      <rPr>
        <i/>
        <sz val="11"/>
        <color indexed="8"/>
        <rFont val="Arial"/>
        <family val="2"/>
      </rPr>
      <t>Q</t>
    </r>
    <r>
      <rPr>
        <vertAlign val="subscript"/>
        <sz val="11"/>
        <color indexed="8"/>
        <rFont val="Arial"/>
        <family val="2"/>
      </rPr>
      <t>r</t>
    </r>
  </si>
  <si>
    <t>(avec acide nitrique)</t>
  </si>
  <si>
    <t>Case jaune : valeur à renseigner par l'élève.</t>
  </si>
  <si>
    <r>
      <t xml:space="preserve"> Concentration standard </t>
    </r>
    <r>
      <rPr>
        <i/>
        <sz val="11"/>
        <color indexed="8"/>
        <rFont val="Arial"/>
        <family val="2"/>
      </rPr>
      <t>c</t>
    </r>
    <r>
      <rPr>
        <sz val="11"/>
        <color theme="1"/>
        <rFont val="Arial"/>
        <family val="2"/>
      </rPr>
      <t>° (en mol</t>
    </r>
    <r>
      <rPr>
        <sz val="5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·</t>
    </r>
    <r>
      <rPr>
        <sz val="5"/>
        <color indexed="8"/>
        <rFont val="Calibri"/>
        <family val="2"/>
      </rPr>
      <t xml:space="preserve"> </t>
    </r>
    <r>
      <rPr>
        <sz val="11"/>
        <color theme="1"/>
        <rFont val="Arial"/>
        <family val="2"/>
      </rPr>
      <t>L</t>
    </r>
    <r>
      <rPr>
        <vertAlign val="superscript"/>
        <sz val="11"/>
        <color indexed="8"/>
        <rFont val="Arial"/>
        <family val="2"/>
      </rPr>
      <t>-1</t>
    </r>
    <r>
      <rPr>
        <sz val="11"/>
        <color theme="1"/>
        <rFont val="Arial"/>
        <family val="2"/>
      </rPr>
      <t>)</t>
    </r>
  </si>
  <si>
    <r>
      <t xml:space="preserve"> Coefficient d'absorption molaire </t>
    </r>
    <r>
      <rPr>
        <sz val="12"/>
        <color indexed="8"/>
        <rFont val="Symbol"/>
        <family val="1"/>
        <charset val="2"/>
      </rPr>
      <t>e</t>
    </r>
    <r>
      <rPr>
        <vertAlign val="subscript"/>
        <sz val="11"/>
        <color indexed="8"/>
        <rFont val="Arial"/>
        <family val="2"/>
      </rPr>
      <t>475</t>
    </r>
    <r>
      <rPr>
        <sz val="11"/>
        <color theme="1"/>
        <rFont val="Arial"/>
        <family val="2"/>
      </rPr>
      <t xml:space="preserve"> (en L</t>
    </r>
    <r>
      <rPr>
        <sz val="5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·</t>
    </r>
    <r>
      <rPr>
        <sz val="5"/>
        <color indexed="8"/>
        <rFont val="Calibri"/>
        <family val="2"/>
      </rPr>
      <t xml:space="preserve"> </t>
    </r>
    <r>
      <rPr>
        <sz val="11"/>
        <color theme="1"/>
        <rFont val="Arial"/>
        <family val="2"/>
      </rPr>
      <t>mol</t>
    </r>
    <r>
      <rPr>
        <vertAlign val="superscript"/>
        <sz val="11"/>
        <color indexed="8"/>
        <rFont val="Arial"/>
        <family val="2"/>
      </rPr>
      <t>-1</t>
    </r>
    <r>
      <rPr>
        <sz val="5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·</t>
    </r>
    <r>
      <rPr>
        <sz val="5"/>
        <color indexed="8"/>
        <rFont val="Calibri"/>
        <family val="2"/>
      </rPr>
      <t xml:space="preserve"> </t>
    </r>
    <r>
      <rPr>
        <sz val="11"/>
        <color theme="1"/>
        <rFont val="Arial"/>
        <family val="2"/>
      </rPr>
      <t>cm</t>
    </r>
    <r>
      <rPr>
        <vertAlign val="superscript"/>
        <sz val="11"/>
        <color indexed="8"/>
        <rFont val="Arial"/>
        <family val="2"/>
      </rPr>
      <t>-1</t>
    </r>
    <r>
      <rPr>
        <sz val="11"/>
        <color theme="1"/>
        <rFont val="Arial"/>
        <family val="2"/>
      </rPr>
      <t>)</t>
    </r>
  </si>
  <si>
    <r>
      <t xml:space="preserve"> Concentration </t>
    </r>
    <r>
      <rPr>
        <i/>
        <sz val="11"/>
        <color indexed="8"/>
        <rFont val="Arial"/>
        <family val="2"/>
      </rPr>
      <t>c</t>
    </r>
    <r>
      <rPr>
        <sz val="11"/>
        <color indexed="17"/>
        <rFont val="Arial"/>
        <family val="2"/>
      </rPr>
      <t xml:space="preserve"> de la solution de nitrate de fer (III) (en mol</t>
    </r>
    <r>
      <rPr>
        <sz val="5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·</t>
    </r>
    <r>
      <rPr>
        <sz val="5"/>
        <color indexed="8"/>
        <rFont val="Calibri"/>
        <family val="2"/>
      </rPr>
      <t xml:space="preserve"> </t>
    </r>
    <r>
      <rPr>
        <sz val="11"/>
        <color indexed="17"/>
        <rFont val="Arial"/>
        <family val="2"/>
      </rPr>
      <t>L</t>
    </r>
    <r>
      <rPr>
        <vertAlign val="superscript"/>
        <sz val="11"/>
        <color indexed="8"/>
        <rFont val="Arial"/>
        <family val="2"/>
      </rPr>
      <t>-1</t>
    </r>
    <r>
      <rPr>
        <sz val="11"/>
        <color indexed="17"/>
        <rFont val="Arial"/>
        <family val="2"/>
      </rPr>
      <t>)</t>
    </r>
  </si>
  <si>
    <r>
      <t xml:space="preserve"> Volume </t>
    </r>
    <r>
      <rPr>
        <i/>
        <sz val="11"/>
        <color indexed="8"/>
        <rFont val="Arial"/>
        <family val="2"/>
      </rPr>
      <t>V</t>
    </r>
    <r>
      <rPr>
        <vertAlign val="subscript"/>
        <sz val="11"/>
        <color indexed="8"/>
        <rFont val="Arial"/>
        <family val="2"/>
      </rPr>
      <t>1</t>
    </r>
    <r>
      <rPr>
        <sz val="11"/>
        <color indexed="17"/>
        <rFont val="Arial"/>
        <family val="2"/>
      </rPr>
      <t xml:space="preserve"> de la solution de nitrate de fer (III)</t>
    </r>
  </si>
  <si>
    <t>mL</t>
  </si>
  <si>
    <t>L</t>
  </si>
  <si>
    <t xml:space="preserve"> Volume de la solution d'acide nitrique</t>
  </si>
  <si>
    <r>
      <t xml:space="preserve"> Volume </t>
    </r>
    <r>
      <rPr>
        <i/>
        <sz val="11"/>
        <color indexed="8"/>
        <rFont val="Arial"/>
        <family val="2"/>
      </rPr>
      <t>V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30"/>
        <rFont val="Arial"/>
        <family val="2"/>
      </rPr>
      <t xml:space="preserve"> d'eau</t>
    </r>
  </si>
  <si>
    <r>
      <t xml:space="preserve">Valeurs de </t>
    </r>
    <r>
      <rPr>
        <i/>
        <sz val="11"/>
        <color indexed="8"/>
        <rFont val="Arial"/>
        <family val="2"/>
      </rPr>
      <t>Q</t>
    </r>
    <r>
      <rPr>
        <vertAlign val="subscript"/>
        <sz val="11"/>
        <color indexed="8"/>
        <rFont val="Arial"/>
        <family val="2"/>
      </rPr>
      <t>r,éqb</t>
    </r>
  </si>
  <si>
    <r>
      <t xml:space="preserve"> Concentration </t>
    </r>
    <r>
      <rPr>
        <i/>
        <sz val="11"/>
        <color indexed="8"/>
        <rFont val="Arial"/>
        <family val="2"/>
      </rPr>
      <t>c</t>
    </r>
    <r>
      <rPr>
        <sz val="11"/>
        <color indexed="14"/>
        <rFont val="Arial"/>
        <family val="2"/>
      </rPr>
      <t xml:space="preserve"> de la solution thiocyanate de potassium (en mol</t>
    </r>
    <r>
      <rPr>
        <sz val="5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·</t>
    </r>
    <r>
      <rPr>
        <sz val="5"/>
        <color indexed="8"/>
        <rFont val="Calibri"/>
        <family val="2"/>
      </rPr>
      <t xml:space="preserve"> </t>
    </r>
    <r>
      <rPr>
        <sz val="11"/>
        <color indexed="14"/>
        <rFont val="Arial"/>
        <family val="2"/>
      </rPr>
      <t>L</t>
    </r>
    <r>
      <rPr>
        <vertAlign val="superscript"/>
        <sz val="11"/>
        <color indexed="8"/>
        <rFont val="Arial"/>
        <family val="2"/>
      </rPr>
      <t>-1</t>
    </r>
    <r>
      <rPr>
        <sz val="11"/>
        <color indexed="14"/>
        <rFont val="Arial"/>
        <family val="2"/>
      </rPr>
      <t>)</t>
    </r>
  </si>
  <si>
    <t>Tube n°1</t>
  </si>
  <si>
    <r>
      <t xml:space="preserve"> Volume </t>
    </r>
    <r>
      <rPr>
        <i/>
        <sz val="11"/>
        <color indexed="8"/>
        <rFont val="Arial"/>
        <family val="2"/>
      </rPr>
      <t>V</t>
    </r>
    <r>
      <rPr>
        <vertAlign val="subscript"/>
        <sz val="11"/>
        <color indexed="8"/>
        <rFont val="Arial"/>
        <family val="2"/>
      </rPr>
      <t>3</t>
    </r>
    <r>
      <rPr>
        <sz val="11"/>
        <color indexed="14"/>
        <rFont val="Arial"/>
        <family val="2"/>
      </rPr>
      <t xml:space="preserve"> de la solution thiocyanate de potassium</t>
    </r>
  </si>
  <si>
    <t>Tube n°2</t>
  </si>
  <si>
    <t>Tube n°3</t>
  </si>
  <si>
    <r>
      <t xml:space="preserve"> Volume </t>
    </r>
    <r>
      <rPr>
        <i/>
        <sz val="11"/>
        <color indexed="8"/>
        <rFont val="Arial"/>
        <family val="2"/>
      </rPr>
      <t>V</t>
    </r>
    <r>
      <rPr>
        <sz val="11"/>
        <color theme="1"/>
        <rFont val="Arial"/>
        <family val="2"/>
      </rPr>
      <t xml:space="preserve"> total du mélange</t>
    </r>
  </si>
  <si>
    <t>Tube n°4</t>
  </si>
  <si>
    <t>Tube n°5</t>
  </si>
  <si>
    <r>
      <t xml:space="preserve"> Absorbance </t>
    </r>
    <r>
      <rPr>
        <i/>
        <sz val="11"/>
        <color indexed="8"/>
        <rFont val="Arial"/>
        <family val="2"/>
      </rPr>
      <t>A</t>
    </r>
    <r>
      <rPr>
        <vertAlign val="subscript"/>
        <sz val="11"/>
        <color indexed="8"/>
        <rFont val="Arial"/>
        <family val="2"/>
      </rPr>
      <t>475</t>
    </r>
  </si>
  <si>
    <t>Tube n°6</t>
  </si>
  <si>
    <t>Moyenne</t>
  </si>
  <si>
    <t xml:space="preserve">Équation de réaction    </t>
  </si>
  <si>
    <r>
      <t>Fe</t>
    </r>
    <r>
      <rPr>
        <vertAlign val="superscript"/>
        <sz val="11"/>
        <color indexed="8"/>
        <rFont val="Arial"/>
        <family val="2"/>
      </rPr>
      <t>3+</t>
    </r>
    <r>
      <rPr>
        <sz val="11"/>
        <color theme="1"/>
        <rFont val="Arial"/>
        <family val="2"/>
      </rPr>
      <t>(aq)</t>
    </r>
  </si>
  <si>
    <t xml:space="preserve"> +</t>
  </si>
  <si>
    <r>
      <t>SCN</t>
    </r>
    <r>
      <rPr>
        <vertAlign val="superscript"/>
        <sz val="12"/>
        <color indexed="8"/>
        <rFont val="Arial1"/>
      </rPr>
      <t>?</t>
    </r>
    <r>
      <rPr>
        <sz val="11"/>
        <color theme="1"/>
        <rFont val="Arial"/>
        <family val="2"/>
      </rPr>
      <t>(aq)</t>
    </r>
  </si>
  <si>
    <t>?</t>
  </si>
  <si>
    <r>
      <t>Fe(SCN)</t>
    </r>
    <r>
      <rPr>
        <vertAlign val="superscript"/>
        <sz val="11"/>
        <color indexed="8"/>
        <rFont val="Arial"/>
        <family val="2"/>
      </rPr>
      <t>2+</t>
    </r>
  </si>
  <si>
    <t xml:space="preserve"> Écart-type s</t>
  </si>
  <si>
    <t xml:space="preserve"> État</t>
  </si>
  <si>
    <t>Avancement</t>
  </si>
  <si>
    <t>Quantités de matière (en mol)</t>
  </si>
  <si>
    <t>Incertitude-type</t>
  </si>
  <si>
    <t xml:space="preserve"> Initial</t>
  </si>
  <si>
    <t xml:space="preserve"> Final</t>
  </si>
  <si>
    <r>
      <rPr>
        <i/>
        <sz val="11"/>
        <color indexed="8"/>
        <rFont val="Arial"/>
        <family val="2"/>
      </rPr>
      <t>x</t>
    </r>
    <r>
      <rPr>
        <vertAlign val="subscript"/>
        <sz val="11"/>
        <color indexed="8"/>
        <rFont val="Arial"/>
        <family val="2"/>
      </rPr>
      <t>f</t>
    </r>
  </si>
  <si>
    <r>
      <t xml:space="preserve"> Calcul de l'avancement final </t>
    </r>
    <r>
      <rPr>
        <i/>
        <sz val="11"/>
        <color indexed="8"/>
        <rFont val="Arial"/>
        <family val="2"/>
      </rPr>
      <t>x</t>
    </r>
    <r>
      <rPr>
        <vertAlign val="subscript"/>
        <sz val="11"/>
        <color indexed="8"/>
        <rFont val="Arial"/>
        <family val="2"/>
      </rPr>
      <t>f</t>
    </r>
    <r>
      <rPr>
        <sz val="11"/>
        <color theme="1"/>
        <rFont val="Arial"/>
        <family val="2"/>
      </rPr>
      <t xml:space="preserve">  </t>
    </r>
  </si>
  <si>
    <t xml:space="preserve"> mol</t>
  </si>
  <si>
    <r>
      <t>[Fe</t>
    </r>
    <r>
      <rPr>
        <vertAlign val="superscript"/>
        <sz val="11"/>
        <color indexed="8"/>
        <rFont val="Arial"/>
        <family val="2"/>
      </rPr>
      <t>3+</t>
    </r>
    <r>
      <rPr>
        <sz val="11"/>
        <color theme="1"/>
        <rFont val="Arial"/>
        <family val="2"/>
      </rPr>
      <t>]</t>
    </r>
    <r>
      <rPr>
        <vertAlign val="subscript"/>
        <sz val="11"/>
        <color indexed="8"/>
        <rFont val="Arial"/>
        <family val="2"/>
      </rPr>
      <t>f</t>
    </r>
    <r>
      <rPr>
        <sz val="11"/>
        <color theme="1"/>
        <rFont val="Arial"/>
        <family val="2"/>
      </rPr>
      <t xml:space="preserve">  </t>
    </r>
  </si>
  <si>
    <r>
      <t xml:space="preserve"> mol</t>
    </r>
    <r>
      <rPr>
        <sz val="5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·</t>
    </r>
    <r>
      <rPr>
        <sz val="5"/>
        <color indexed="8"/>
        <rFont val="Calibri"/>
        <family val="2"/>
      </rPr>
      <t xml:space="preserve"> </t>
    </r>
    <r>
      <rPr>
        <sz val="11"/>
        <color theme="1"/>
        <rFont val="Arial"/>
        <family val="2"/>
      </rPr>
      <t>L</t>
    </r>
    <r>
      <rPr>
        <vertAlign val="superscript"/>
        <sz val="11"/>
        <color indexed="8"/>
        <rFont val="Arial"/>
        <family val="2"/>
      </rPr>
      <t>-1</t>
    </r>
  </si>
  <si>
    <r>
      <t>[SCN</t>
    </r>
    <r>
      <rPr>
        <vertAlign val="superscript"/>
        <sz val="12"/>
        <color indexed="8"/>
        <rFont val="Arial1"/>
      </rPr>
      <t>?</t>
    </r>
    <r>
      <rPr>
        <sz val="11"/>
        <color theme="1"/>
        <rFont val="Arial"/>
        <family val="2"/>
      </rPr>
      <t>]</t>
    </r>
    <r>
      <rPr>
        <vertAlign val="subscript"/>
        <sz val="11"/>
        <color indexed="8"/>
        <rFont val="Arial"/>
        <family val="2"/>
      </rPr>
      <t>f</t>
    </r>
    <r>
      <rPr>
        <sz val="11"/>
        <color theme="1"/>
        <rFont val="Arial"/>
        <family val="2"/>
      </rPr>
      <t xml:space="preserve">  </t>
    </r>
  </si>
  <si>
    <r>
      <t xml:space="preserve"> Calcul du quotient de réaction </t>
    </r>
    <r>
      <rPr>
        <i/>
        <sz val="11"/>
        <color indexed="8"/>
        <rFont val="Arial"/>
        <family val="2"/>
      </rPr>
      <t>Q</t>
    </r>
    <r>
      <rPr>
        <vertAlign val="subscript"/>
        <sz val="11"/>
        <color indexed="8"/>
        <rFont val="Arial"/>
        <family val="2"/>
      </rPr>
      <t>r,éqb</t>
    </r>
  </si>
  <si>
    <t>(avec acide chlorhydrique)</t>
  </si>
  <si>
    <t xml:space="preserve"> Volume de la solution d'acide chlorhydrique</t>
  </si>
  <si>
    <r>
      <t>Valeurs de Q</t>
    </r>
    <r>
      <rPr>
        <vertAlign val="subscript"/>
        <sz val="11"/>
        <color indexed="8"/>
        <rFont val="Arial"/>
        <family val="2"/>
      </rPr>
      <t>r,éqb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</si>
</sst>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E+000"/>
    <numFmt numFmtId="166" formatCode="0.00000"/>
    <numFmt numFmtId="167" formatCode="0.0000"/>
  </numFmts>
  <fonts count="18">
    <font>
      <sz val="11"/>
      <color theme="1"/>
      <name val="Arial"/>
      <family val="2"/>
    </font>
    <font>
      <b/>
      <sz val="16"/>
      <color indexed="10"/>
      <name val="Arial"/>
      <family val="2"/>
    </font>
    <font>
      <i/>
      <sz val="11"/>
      <color indexed="8"/>
      <name val="Arial"/>
      <family val="2"/>
    </font>
    <font>
      <vertAlign val="subscript"/>
      <sz val="11"/>
      <color indexed="8"/>
      <name val="Arial"/>
      <family val="2"/>
    </font>
    <font>
      <sz val="14"/>
      <color indexed="10"/>
      <name val="Arial"/>
      <family val="2"/>
    </font>
    <font>
      <sz val="5"/>
      <color indexed="8"/>
      <name val="Calibri"/>
      <family val="2"/>
    </font>
    <font>
      <sz val="11"/>
      <color indexed="8"/>
      <name val="Calibri"/>
      <family val="2"/>
    </font>
    <font>
      <vertAlign val="superscript"/>
      <sz val="11"/>
      <color indexed="8"/>
      <name val="Arial"/>
      <family val="2"/>
    </font>
    <font>
      <sz val="12"/>
      <color indexed="8"/>
      <name val="Symbol"/>
      <family val="1"/>
      <charset val="2"/>
    </font>
    <font>
      <sz val="11"/>
      <color indexed="17"/>
      <name val="Arial"/>
      <family val="2"/>
    </font>
    <font>
      <sz val="11"/>
      <color indexed="52"/>
      <name val="Arial"/>
      <family val="2"/>
    </font>
    <font>
      <sz val="11"/>
      <color indexed="30"/>
      <name val="Arial"/>
      <family val="2"/>
    </font>
    <font>
      <sz val="11"/>
      <color indexed="14"/>
      <name val="Arial"/>
      <family val="2"/>
    </font>
    <font>
      <sz val="11"/>
      <color indexed="8"/>
      <name val="Arial"/>
      <family val="2"/>
    </font>
    <font>
      <vertAlign val="superscript"/>
      <sz val="12"/>
      <color indexed="8"/>
      <name val="Arial1"/>
    </font>
    <font>
      <sz val="11"/>
      <color indexed="8"/>
      <name val="Arial1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13"/>
      </patternFill>
    </fill>
    <fill>
      <patternFill patternType="solid">
        <fgColor indexed="43"/>
        <bgColor indexed="43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5">
    <xf numFmtId="0" fontId="0" fillId="0" borderId="0"/>
    <xf numFmtId="0" fontId="16" fillId="0" borderId="0">
      <alignment horizontal="center"/>
    </xf>
    <xf numFmtId="0" fontId="16" fillId="0" borderId="0">
      <alignment horizontal="center" textRotation="90"/>
    </xf>
    <xf numFmtId="0" fontId="17" fillId="0" borderId="0"/>
    <xf numFmtId="0" fontId="17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0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right" vertical="center"/>
    </xf>
    <xf numFmtId="1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11" fontId="9" fillId="0" borderId="2" xfId="0" applyNumberFormat="1" applyFont="1" applyBorder="1" applyAlignment="1">
      <alignment horizontal="right" vertical="center"/>
    </xf>
    <xf numFmtId="164" fontId="9" fillId="0" borderId="0" xfId="0" applyNumberFormat="1" applyFont="1" applyBorder="1" applyAlignment="1">
      <alignment horizontal="center" vertical="center"/>
    </xf>
    <xf numFmtId="0" fontId="9" fillId="0" borderId="0" xfId="0" applyFont="1"/>
    <xf numFmtId="2" fontId="9" fillId="2" borderId="3" xfId="0" applyNumberFormat="1" applyFont="1" applyFill="1" applyBorder="1" applyAlignment="1">
      <alignment horizontal="right" vertical="center"/>
    </xf>
    <xf numFmtId="164" fontId="9" fillId="0" borderId="4" xfId="0" applyNumberFormat="1" applyFont="1" applyFill="1" applyBorder="1" applyAlignment="1">
      <alignment horizontal="left" vertical="center"/>
    </xf>
    <xf numFmtId="166" fontId="9" fillId="0" borderId="5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2" fontId="10" fillId="0" borderId="3" xfId="0" applyNumberFormat="1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left" vertical="center"/>
    </xf>
    <xf numFmtId="166" fontId="10" fillId="0" borderId="5" xfId="0" applyNumberFormat="1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2" fontId="11" fillId="2" borderId="3" xfId="0" applyNumberFormat="1" applyFont="1" applyFill="1" applyBorder="1" applyAlignment="1">
      <alignment horizontal="right" vertical="center"/>
    </xf>
    <xf numFmtId="164" fontId="11" fillId="0" borderId="4" xfId="0" applyNumberFormat="1" applyFont="1" applyBorder="1" applyAlignment="1">
      <alignment horizontal="left" vertical="center"/>
    </xf>
    <xf numFmtId="166" fontId="11" fillId="0" borderId="5" xfId="0" applyNumberFormat="1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1" fontId="12" fillId="0" borderId="2" xfId="0" applyNumberFormat="1" applyFont="1" applyBorder="1" applyAlignment="1">
      <alignment horizontal="right" vertical="center"/>
    </xf>
    <xf numFmtId="164" fontId="12" fillId="0" borderId="0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2" fontId="12" fillId="2" borderId="3" xfId="0" applyNumberFormat="1" applyFont="1" applyFill="1" applyBorder="1" applyAlignment="1">
      <alignment horizontal="right" vertical="center"/>
    </xf>
    <xf numFmtId="164" fontId="12" fillId="0" borderId="4" xfId="0" applyNumberFormat="1" applyFont="1" applyFill="1" applyBorder="1" applyAlignment="1">
      <alignment horizontal="left" vertical="center"/>
    </xf>
    <xf numFmtId="166" fontId="12" fillId="0" borderId="5" xfId="0" applyNumberFormat="1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/>
    <xf numFmtId="164" fontId="0" fillId="0" borderId="3" xfId="0" applyNumberFormat="1" applyBorder="1" applyAlignment="1">
      <alignment horizontal="right" vertical="center"/>
    </xf>
    <xf numFmtId="164" fontId="0" fillId="0" borderId="4" xfId="0" applyNumberFormat="1" applyBorder="1" applyAlignment="1">
      <alignment horizontal="left" vertical="center"/>
    </xf>
    <xf numFmtId="167" fontId="0" fillId="0" borderId="5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164" fontId="0" fillId="0" borderId="0" xfId="0" applyNumberFormat="1" applyBorder="1" applyAlignment="1">
      <alignment horizontal="right" vertical="center"/>
    </xf>
    <xf numFmtId="167" fontId="0" fillId="0" borderId="0" xfId="0" applyNumberFormat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0" fillId="3" borderId="1" xfId="0" applyFill="1" applyBorder="1" applyAlignment="1">
      <alignment horizontal="right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right" vertical="center"/>
    </xf>
    <xf numFmtId="11" fontId="0" fillId="0" borderId="6" xfId="0" applyNumberFormat="1" applyBorder="1" applyAlignment="1">
      <alignment horizontal="center" vertical="center"/>
    </xf>
    <xf numFmtId="11" fontId="0" fillId="0" borderId="7" xfId="0" applyNumberFormat="1" applyBorder="1" applyAlignment="1">
      <alignment vertical="center"/>
    </xf>
    <xf numFmtId="11" fontId="0" fillId="0" borderId="7" xfId="0" applyNumberFormat="1" applyBorder="1" applyAlignment="1">
      <alignment horizontal="center" vertical="center"/>
    </xf>
    <xf numFmtId="11" fontId="0" fillId="0" borderId="8" xfId="0" applyNumberFormat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0" borderId="1" xfId="0" applyBorder="1" applyAlignment="1">
      <alignment horizontal="center"/>
    </xf>
    <xf numFmtId="11" fontId="0" fillId="0" borderId="0" xfId="0" applyNumberFormat="1"/>
    <xf numFmtId="11" fontId="0" fillId="0" borderId="0" xfId="0" applyNumberFormat="1" applyAlignment="1">
      <alignment horizontal="center"/>
    </xf>
    <xf numFmtId="0" fontId="0" fillId="0" borderId="1" xfId="0" applyBorder="1" applyAlignment="1">
      <alignment horizontal="right" vertical="center"/>
    </xf>
    <xf numFmtId="11" fontId="0" fillId="0" borderId="4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1" xfId="0" applyFont="1" applyBorder="1" applyAlignment="1">
      <alignment horizontal="right"/>
    </xf>
    <xf numFmtId="11" fontId="0" fillId="0" borderId="8" xfId="0" applyNumberFormat="1" applyBorder="1" applyAlignment="1">
      <alignment horizontal="left" vertical="center"/>
    </xf>
    <xf numFmtId="0" fontId="0" fillId="0" borderId="0" xfId="0" applyAlignment="1">
      <alignment horizontal="right"/>
    </xf>
    <xf numFmtId="165" fontId="0" fillId="0" borderId="0" xfId="0" applyNumberFormat="1"/>
    <xf numFmtId="2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0" fillId="2" borderId="0" xfId="0" applyFill="1" applyAlignment="1">
      <alignment vertical="center"/>
    </xf>
    <xf numFmtId="0" fontId="0" fillId="0" borderId="1" xfId="0" applyFill="1" applyBorder="1"/>
    <xf numFmtId="0" fontId="9" fillId="0" borderId="1" xfId="0" applyFont="1" applyFill="1" applyBorder="1"/>
    <xf numFmtId="0" fontId="9" fillId="0" borderId="1" xfId="0" applyFont="1" applyFill="1" applyBorder="1" applyAlignment="1"/>
    <xf numFmtId="0" fontId="10" fillId="0" borderId="1" xfId="0" applyFont="1" applyFill="1" applyBorder="1" applyAlignment="1">
      <alignment vertical="center"/>
    </xf>
    <xf numFmtId="0" fontId="11" fillId="0" borderId="1" xfId="0" applyFont="1" applyFill="1" applyBorder="1"/>
    <xf numFmtId="0" fontId="0" fillId="5" borderId="1" xfId="0" applyFill="1" applyBorder="1" applyAlignment="1">
      <alignment horizontal="centerContinuous" vertical="center"/>
    </xf>
    <xf numFmtId="0" fontId="12" fillId="0" borderId="1" xfId="0" applyFont="1" applyFill="1" applyBorder="1"/>
    <xf numFmtId="0" fontId="0" fillId="4" borderId="1" xfId="0" applyFill="1" applyBorder="1" applyAlignment="1">
      <alignment horizontal="centerContinuous" vertical="center"/>
    </xf>
    <xf numFmtId="0" fontId="0" fillId="0" borderId="1" xfId="0" applyFill="1" applyBorder="1" applyAlignment="1">
      <alignment horizontal="centerContinuous" vertical="center"/>
    </xf>
    <xf numFmtId="11" fontId="0" fillId="0" borderId="5" xfId="0" applyNumberFormat="1" applyFill="1" applyBorder="1" applyAlignment="1">
      <alignment vertical="center"/>
    </xf>
    <xf numFmtId="11" fontId="0" fillId="0" borderId="3" xfId="0" applyNumberFormat="1" applyFill="1" applyBorder="1" applyAlignment="1">
      <alignment vertical="center"/>
    </xf>
    <xf numFmtId="11" fontId="0" fillId="0" borderId="6" xfId="0" applyNumberFormat="1" applyFill="1" applyBorder="1" applyAlignment="1">
      <alignment horizontal="right" vertical="center"/>
    </xf>
    <xf numFmtId="0" fontId="0" fillId="2" borderId="1" xfId="0" applyFill="1" applyBorder="1"/>
    <xf numFmtId="11" fontId="0" fillId="0" borderId="7" xfId="0" applyNumberFormat="1" applyFill="1" applyBorder="1" applyAlignment="1">
      <alignment vertical="center"/>
    </xf>
    <xf numFmtId="11" fontId="0" fillId="0" borderId="7" xfId="0" applyNumberFormat="1" applyFill="1" applyBorder="1" applyAlignment="1">
      <alignment horizontal="right" vertical="center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sqref="A1:J1"/>
    </sheetView>
  </sheetViews>
  <sheetFormatPr baseColWidth="10" defaultRowHeight="17" customHeight="1"/>
  <cols>
    <col min="1" max="2" width="26.4140625" customWidth="1"/>
    <col min="3" max="3" width="9.4140625" customWidth="1"/>
    <col min="4" max="4" width="3.33203125" customWidth="1"/>
    <col min="5" max="5" width="9.4140625" customWidth="1"/>
    <col min="6" max="6" width="2.83203125" customWidth="1"/>
    <col min="7" max="7" width="11.83203125" style="1" customWidth="1"/>
    <col min="8" max="8" width="4.75" customWidth="1"/>
    <col min="9" max="10" width="14.1640625" customWidth="1"/>
  </cols>
  <sheetData>
    <row r="1" spans="1:10" ht="28.25" customHeight="1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17.5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ht="17" customHeight="1">
      <c r="H3" s="69" t="s">
        <v>2</v>
      </c>
      <c r="I3" s="69"/>
      <c r="J3" s="69"/>
    </row>
    <row r="4" spans="1:10" ht="17" customHeight="1">
      <c r="A4" s="70" t="s">
        <v>3</v>
      </c>
      <c r="B4" s="70"/>
      <c r="C4" s="2">
        <v>1</v>
      </c>
      <c r="D4" s="3"/>
      <c r="G4"/>
    </row>
    <row r="5" spans="1:10" ht="17" customHeight="1">
      <c r="A5" s="70" t="s">
        <v>4</v>
      </c>
      <c r="B5" s="70"/>
      <c r="C5" s="4">
        <v>9080</v>
      </c>
      <c r="D5" s="5"/>
    </row>
    <row r="6" spans="1:10" ht="17" customHeight="1">
      <c r="C6" s="6"/>
      <c r="D6" s="7"/>
    </row>
    <row r="7" spans="1:10" ht="17" customHeight="1">
      <c r="A7" s="71" t="s">
        <v>5</v>
      </c>
      <c r="B7" s="71"/>
      <c r="C7" s="8">
        <v>5.0000000000000001E-3</v>
      </c>
      <c r="D7" s="9"/>
      <c r="E7" s="10"/>
      <c r="F7" s="10"/>
    </row>
    <row r="8" spans="1:10" ht="17" customHeight="1">
      <c r="A8" s="72" t="s">
        <v>6</v>
      </c>
      <c r="B8" s="72"/>
      <c r="C8" s="11">
        <v>1</v>
      </c>
      <c r="D8" s="12" t="s">
        <v>7</v>
      </c>
      <c r="E8" s="13">
        <f>C8/1000</f>
        <v>1E-3</v>
      </c>
      <c r="F8" s="14" t="s">
        <v>8</v>
      </c>
    </row>
    <row r="10" spans="1:10" ht="17" customHeight="1">
      <c r="A10" s="73" t="s">
        <v>9</v>
      </c>
      <c r="B10" s="73"/>
      <c r="C10" s="15">
        <v>3</v>
      </c>
      <c r="D10" s="16" t="s">
        <v>7</v>
      </c>
      <c r="E10" s="17">
        <f>C10/1000</f>
        <v>3.0000000000000001E-3</v>
      </c>
      <c r="F10" s="18" t="s">
        <v>8</v>
      </c>
    </row>
    <row r="11" spans="1:10" ht="17" customHeight="1">
      <c r="A11" s="74" t="s">
        <v>10</v>
      </c>
      <c r="B11" s="74"/>
      <c r="C11" s="19">
        <v>5</v>
      </c>
      <c r="D11" s="20" t="s">
        <v>7</v>
      </c>
      <c r="E11" s="21">
        <f>C11/1000</f>
        <v>5.0000000000000001E-3</v>
      </c>
      <c r="F11" s="22" t="s">
        <v>8</v>
      </c>
    </row>
    <row r="12" spans="1:10" ht="17" customHeight="1">
      <c r="C12" s="23"/>
      <c r="D12" s="24"/>
      <c r="E12" s="23"/>
      <c r="F12" s="23"/>
      <c r="I12" s="75" t="s">
        <v>11</v>
      </c>
      <c r="J12" s="75"/>
    </row>
    <row r="13" spans="1:10" ht="17" customHeight="1">
      <c r="A13" s="76" t="s">
        <v>12</v>
      </c>
      <c r="B13" s="76"/>
      <c r="C13" s="25">
        <v>5.0000000000000001E-3</v>
      </c>
      <c r="D13" s="26"/>
      <c r="E13" s="27"/>
      <c r="F13" s="27"/>
      <c r="I13" s="28" t="s">
        <v>13</v>
      </c>
      <c r="J13" s="29"/>
    </row>
    <row r="14" spans="1:10" s="35" customFormat="1" ht="17" customHeight="1">
      <c r="A14" s="76" t="s">
        <v>14</v>
      </c>
      <c r="B14" s="76"/>
      <c r="C14" s="30">
        <v>1</v>
      </c>
      <c r="D14" s="31" t="s">
        <v>7</v>
      </c>
      <c r="E14" s="32">
        <f>C14/1000</f>
        <v>1E-3</v>
      </c>
      <c r="F14" s="33" t="s">
        <v>8</v>
      </c>
      <c r="G14" s="34"/>
      <c r="I14" s="28" t="s">
        <v>15</v>
      </c>
      <c r="J14" s="29"/>
    </row>
    <row r="15" spans="1:10" ht="17" customHeight="1">
      <c r="C15" s="23"/>
      <c r="D15" s="24"/>
      <c r="E15" s="23"/>
      <c r="F15" s="23"/>
      <c r="I15" s="28" t="s">
        <v>16</v>
      </c>
      <c r="J15" s="29"/>
    </row>
    <row r="16" spans="1:10" ht="17" customHeight="1">
      <c r="A16" s="70" t="s">
        <v>17</v>
      </c>
      <c r="B16" s="70"/>
      <c r="C16" s="36">
        <f>C8+C10+C11+C14</f>
        <v>10</v>
      </c>
      <c r="D16" s="37" t="s">
        <v>7</v>
      </c>
      <c r="E16" s="38">
        <f>C16/1000</f>
        <v>0.01</v>
      </c>
      <c r="F16" s="39" t="s">
        <v>8</v>
      </c>
      <c r="I16" s="28" t="s">
        <v>18</v>
      </c>
      <c r="J16" s="29"/>
    </row>
    <row r="17" spans="1:10" ht="17" customHeight="1">
      <c r="B17" s="24"/>
      <c r="C17" s="40"/>
      <c r="D17" s="3"/>
      <c r="E17" s="41"/>
      <c r="F17" s="24"/>
      <c r="I17" s="28" t="s">
        <v>19</v>
      </c>
      <c r="J17" s="29"/>
    </row>
    <row r="18" spans="1:10" ht="17" customHeight="1">
      <c r="A18" s="70" t="s">
        <v>20</v>
      </c>
      <c r="B18" s="70"/>
      <c r="C18" s="42"/>
      <c r="I18" s="28" t="s">
        <v>21</v>
      </c>
      <c r="J18" s="29"/>
    </row>
    <row r="19" spans="1:10" ht="17" customHeight="1">
      <c r="I19" s="28" t="s">
        <v>22</v>
      </c>
      <c r="J19" s="43" t="e">
        <f>AVERAGE(J13:J18)</f>
        <v>#DIV/0!</v>
      </c>
    </row>
    <row r="20" spans="1:10" ht="17" customHeight="1">
      <c r="A20" s="77" t="s">
        <v>23</v>
      </c>
      <c r="B20" s="77"/>
      <c r="C20" s="44" t="s">
        <v>24</v>
      </c>
      <c r="D20" s="44" t="s">
        <v>25</v>
      </c>
      <c r="E20" s="45" t="s">
        <v>26</v>
      </c>
      <c r="F20" s="46" t="s">
        <v>27</v>
      </c>
      <c r="G20" s="47" t="s">
        <v>28</v>
      </c>
      <c r="I20" s="28" t="s">
        <v>29</v>
      </c>
      <c r="J20" s="43" t="e">
        <f>#N/A</f>
        <v>#N/A</v>
      </c>
    </row>
    <row r="21" spans="1:10" ht="17" customHeight="1">
      <c r="A21" s="48" t="s">
        <v>30</v>
      </c>
      <c r="B21" s="49" t="s">
        <v>31</v>
      </c>
      <c r="C21" s="78" t="s">
        <v>32</v>
      </c>
      <c r="D21" s="78"/>
      <c r="E21" s="78"/>
      <c r="F21" s="78"/>
      <c r="G21" s="78"/>
      <c r="I21" s="28" t="s">
        <v>33</v>
      </c>
      <c r="J21" s="50" t="e">
        <f>J20/SQRT(COUNT(J13:J18))</f>
        <v>#N/A</v>
      </c>
    </row>
    <row r="22" spans="1:10" ht="17" customHeight="1">
      <c r="A22" s="48" t="s">
        <v>34</v>
      </c>
      <c r="B22" s="28">
        <v>0</v>
      </c>
      <c r="C22" s="51">
        <f>C7*E8</f>
        <v>5.0000000000000004E-6</v>
      </c>
      <c r="D22" s="52"/>
      <c r="E22" s="53">
        <f>C13*E14</f>
        <v>5.0000000000000004E-6</v>
      </c>
      <c r="F22" s="52"/>
      <c r="G22" s="54">
        <v>0</v>
      </c>
    </row>
    <row r="23" spans="1:10" ht="17" customHeight="1">
      <c r="A23" s="55" t="s">
        <v>35</v>
      </c>
      <c r="B23" s="56" t="s">
        <v>36</v>
      </c>
      <c r="C23" s="53">
        <f>C22-G23</f>
        <v>5.0000000000000004E-6</v>
      </c>
      <c r="D23" s="53"/>
      <c r="E23" s="53">
        <f>E22-G23</f>
        <v>5.0000000000000004E-6</v>
      </c>
      <c r="F23" s="53"/>
      <c r="G23" s="54">
        <f>E16*C18/(C5*1)</f>
        <v>0</v>
      </c>
    </row>
    <row r="24" spans="1:10" ht="17" customHeight="1">
      <c r="C24" s="57"/>
      <c r="D24" s="57"/>
      <c r="E24" s="57"/>
      <c r="F24" s="57"/>
      <c r="G24" s="58"/>
    </row>
    <row r="25" spans="1:10" ht="17" customHeight="1">
      <c r="B25" s="59" t="s">
        <v>37</v>
      </c>
      <c r="C25" s="79">
        <f>E16*C18/(C5*1)</f>
        <v>0</v>
      </c>
      <c r="D25" s="79"/>
      <c r="E25" s="60" t="s">
        <v>38</v>
      </c>
      <c r="F25" s="57"/>
      <c r="G25" s="58"/>
    </row>
    <row r="26" spans="1:10" ht="17" customHeight="1">
      <c r="B26" s="61" t="s">
        <v>39</v>
      </c>
      <c r="C26" s="80">
        <f>C23/E16</f>
        <v>5.0000000000000001E-4</v>
      </c>
      <c r="D26" s="80"/>
      <c r="E26" s="60" t="s">
        <v>40</v>
      </c>
      <c r="F26" s="57"/>
      <c r="G26" s="58"/>
    </row>
    <row r="27" spans="1:10" ht="17" customHeight="1">
      <c r="B27" s="62" t="s">
        <v>41</v>
      </c>
      <c r="C27" s="81">
        <f>E23/E16</f>
        <v>5.0000000000000001E-4</v>
      </c>
      <c r="D27" s="81"/>
      <c r="E27" s="63" t="s">
        <v>40</v>
      </c>
      <c r="F27" s="57"/>
      <c r="G27" s="58"/>
    </row>
    <row r="28" spans="1:10" ht="17" customHeight="1">
      <c r="B28" s="64"/>
      <c r="C28" s="65"/>
    </row>
    <row r="29" spans="1:10" ht="17" customHeight="1">
      <c r="B29" s="28" t="s">
        <v>42</v>
      </c>
      <c r="C29" s="66">
        <f>((G23/E16)*1)/((C23/E16)*(E23/E16))</f>
        <v>0</v>
      </c>
    </row>
  </sheetData>
  <pageMargins left="0.39370078740157477" right="0.39370078740157477" top="0.43346456692913382" bottom="0.43346456692913382" header="0.39370078740157477" footer="0.39370078740157477"/>
  <pageSetup paperSize="0" fitToWidth="0" fitToHeight="0" pageOrder="overThenDown" orientation="landscape" useFirstPageNumber="1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activeCell="K9" sqref="K9"/>
    </sheetView>
  </sheetViews>
  <sheetFormatPr baseColWidth="10" defaultRowHeight="17" customHeight="1"/>
  <cols>
    <col min="1" max="2" width="26.4140625" customWidth="1"/>
    <col min="3" max="3" width="9.4140625" customWidth="1"/>
    <col min="4" max="4" width="3.33203125" customWidth="1"/>
    <col min="5" max="5" width="9.4140625" customWidth="1"/>
    <col min="6" max="6" width="2.83203125" customWidth="1"/>
    <col min="7" max="7" width="11.83203125" style="1" customWidth="1"/>
    <col min="8" max="8" width="4.75" customWidth="1"/>
    <col min="9" max="10" width="14.1640625" customWidth="1"/>
    <col min="11" max="12" width="26.4140625" customWidth="1"/>
  </cols>
  <sheetData>
    <row r="1" spans="1:10" ht="28.25" customHeight="1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17.5">
      <c r="A2" s="68" t="s">
        <v>43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ht="17" customHeight="1">
      <c r="H3" s="69" t="s">
        <v>2</v>
      </c>
      <c r="I3" s="69"/>
      <c r="J3" s="69"/>
    </row>
    <row r="4" spans="1:10" ht="17" customHeight="1">
      <c r="A4" s="70" t="s">
        <v>3</v>
      </c>
      <c r="B4" s="70"/>
      <c r="C4" s="2">
        <v>1</v>
      </c>
      <c r="D4" s="3"/>
      <c r="G4"/>
    </row>
    <row r="5" spans="1:10" ht="17" customHeight="1">
      <c r="A5" s="70" t="s">
        <v>4</v>
      </c>
      <c r="B5" s="70"/>
      <c r="C5" s="4">
        <v>3660</v>
      </c>
      <c r="D5" s="5"/>
    </row>
    <row r="6" spans="1:10" ht="17" customHeight="1">
      <c r="C6" s="6"/>
      <c r="D6" s="7"/>
    </row>
    <row r="7" spans="1:10" ht="17" customHeight="1">
      <c r="A7" s="71" t="s">
        <v>5</v>
      </c>
      <c r="B7" s="71"/>
      <c r="C7" s="8">
        <v>5.0000000000000001E-3</v>
      </c>
      <c r="D7" s="9"/>
      <c r="E7" s="10"/>
      <c r="F7" s="10"/>
    </row>
    <row r="8" spans="1:10" ht="17" customHeight="1">
      <c r="A8" s="72" t="s">
        <v>6</v>
      </c>
      <c r="B8" s="72"/>
      <c r="C8" s="11">
        <v>1</v>
      </c>
      <c r="D8" s="12" t="s">
        <v>7</v>
      </c>
      <c r="E8" s="13">
        <f>C8/1000</f>
        <v>1E-3</v>
      </c>
      <c r="F8" s="14" t="s">
        <v>8</v>
      </c>
    </row>
    <row r="10" spans="1:10" ht="17" customHeight="1">
      <c r="A10" s="73" t="s">
        <v>44</v>
      </c>
      <c r="B10" s="73"/>
      <c r="C10" s="15">
        <v>3</v>
      </c>
      <c r="D10" s="16" t="s">
        <v>7</v>
      </c>
      <c r="E10" s="17">
        <f>C10/1000</f>
        <v>3.0000000000000001E-3</v>
      </c>
      <c r="F10" s="18" t="s">
        <v>8</v>
      </c>
    </row>
    <row r="11" spans="1:10" ht="17" customHeight="1">
      <c r="A11" s="74" t="s">
        <v>10</v>
      </c>
      <c r="B11" s="74"/>
      <c r="C11" s="19">
        <v>5</v>
      </c>
      <c r="D11" s="20" t="s">
        <v>7</v>
      </c>
      <c r="E11" s="21">
        <f>C11/1000</f>
        <v>5.0000000000000001E-3</v>
      </c>
      <c r="F11" s="22" t="s">
        <v>8</v>
      </c>
    </row>
    <row r="12" spans="1:10" ht="17" customHeight="1">
      <c r="C12" s="23"/>
      <c r="D12" s="24"/>
      <c r="E12" s="23"/>
      <c r="F12" s="23"/>
      <c r="I12" s="75" t="s">
        <v>45</v>
      </c>
      <c r="J12" s="75"/>
    </row>
    <row r="13" spans="1:10" ht="17" customHeight="1">
      <c r="A13" s="76" t="s">
        <v>12</v>
      </c>
      <c r="B13" s="76"/>
      <c r="C13" s="25">
        <v>5.0000000000000001E-3</v>
      </c>
      <c r="D13" s="26"/>
      <c r="E13" s="27"/>
      <c r="F13" s="27"/>
      <c r="I13" s="28" t="s">
        <v>13</v>
      </c>
      <c r="J13" s="82"/>
    </row>
    <row r="14" spans="1:10" ht="17" customHeight="1">
      <c r="A14" s="76" t="s">
        <v>14</v>
      </c>
      <c r="B14" s="76"/>
      <c r="C14" s="30">
        <v>1</v>
      </c>
      <c r="D14" s="31" t="s">
        <v>7</v>
      </c>
      <c r="E14" s="32">
        <f>C14/1000</f>
        <v>1E-3</v>
      </c>
      <c r="F14" s="33" t="s">
        <v>8</v>
      </c>
      <c r="G14" s="34"/>
      <c r="H14" s="35"/>
      <c r="I14" s="28" t="s">
        <v>15</v>
      </c>
      <c r="J14" s="82"/>
    </row>
    <row r="15" spans="1:10" ht="17" customHeight="1">
      <c r="C15" s="23"/>
      <c r="D15" s="24"/>
      <c r="E15" s="23"/>
      <c r="F15" s="23"/>
      <c r="I15" s="28" t="s">
        <v>16</v>
      </c>
      <c r="J15" s="82"/>
    </row>
    <row r="16" spans="1:10" ht="17" customHeight="1">
      <c r="A16" s="70" t="s">
        <v>17</v>
      </c>
      <c r="B16" s="70"/>
      <c r="C16" s="36">
        <f>C8+C10+C11+C14</f>
        <v>10</v>
      </c>
      <c r="D16" s="37" t="s">
        <v>7</v>
      </c>
      <c r="E16" s="38">
        <f>C16/1000</f>
        <v>0.01</v>
      </c>
      <c r="F16" s="39" t="s">
        <v>8</v>
      </c>
      <c r="I16" s="28" t="s">
        <v>18</v>
      </c>
      <c r="J16" s="82"/>
    </row>
    <row r="17" spans="1:10" ht="17" customHeight="1">
      <c r="B17" s="24"/>
      <c r="C17" s="40"/>
      <c r="D17" s="3"/>
      <c r="E17" s="41"/>
      <c r="F17" s="24"/>
      <c r="I17" s="28" t="s">
        <v>19</v>
      </c>
      <c r="J17" s="82"/>
    </row>
    <row r="18" spans="1:10" ht="17" customHeight="1">
      <c r="A18" s="70" t="s">
        <v>20</v>
      </c>
      <c r="B18" s="70"/>
      <c r="C18" s="42"/>
      <c r="I18" s="28" t="s">
        <v>21</v>
      </c>
      <c r="J18" s="82"/>
    </row>
    <row r="19" spans="1:10" ht="17" customHeight="1">
      <c r="I19" s="28" t="s">
        <v>22</v>
      </c>
      <c r="J19" s="43" t="e">
        <f>AVERAGE(J13:J18)</f>
        <v>#DIV/0!</v>
      </c>
    </row>
    <row r="20" spans="1:10" ht="17" customHeight="1">
      <c r="A20" s="77" t="s">
        <v>23</v>
      </c>
      <c r="B20" s="77"/>
      <c r="C20" s="44" t="s">
        <v>24</v>
      </c>
      <c r="D20" s="44" t="s">
        <v>25</v>
      </c>
      <c r="E20" s="45" t="s">
        <v>26</v>
      </c>
      <c r="F20" s="46" t="s">
        <v>27</v>
      </c>
      <c r="G20" s="47" t="s">
        <v>28</v>
      </c>
      <c r="I20" s="28" t="s">
        <v>29</v>
      </c>
      <c r="J20" s="43" t="e">
        <f>#N/A</f>
        <v>#N/A</v>
      </c>
    </row>
    <row r="21" spans="1:10" ht="17" customHeight="1">
      <c r="A21" s="48" t="s">
        <v>30</v>
      </c>
      <c r="B21" s="49" t="s">
        <v>31</v>
      </c>
      <c r="C21" s="78" t="s">
        <v>32</v>
      </c>
      <c r="D21" s="78"/>
      <c r="E21" s="78"/>
      <c r="F21" s="78"/>
      <c r="G21" s="78"/>
      <c r="I21" s="28" t="s">
        <v>33</v>
      </c>
      <c r="J21" s="50" t="e">
        <f>J20/SQRT(COUNT(J13:J18))</f>
        <v>#N/A</v>
      </c>
    </row>
    <row r="22" spans="1:10" ht="17" customHeight="1">
      <c r="A22" s="48" t="s">
        <v>34</v>
      </c>
      <c r="B22" s="28">
        <v>0</v>
      </c>
      <c r="C22" s="51">
        <f>C7*E8</f>
        <v>5.0000000000000004E-6</v>
      </c>
      <c r="D22" s="52"/>
      <c r="E22" s="53">
        <f>C13*E14</f>
        <v>5.0000000000000004E-6</v>
      </c>
      <c r="F22" s="52"/>
      <c r="G22" s="54">
        <v>0</v>
      </c>
    </row>
    <row r="23" spans="1:10" ht="17" customHeight="1">
      <c r="A23" s="55" t="s">
        <v>35</v>
      </c>
      <c r="B23" s="56" t="s">
        <v>36</v>
      </c>
      <c r="C23" s="53">
        <f>C22-G23</f>
        <v>5.0000000000000004E-6</v>
      </c>
      <c r="D23" s="53"/>
      <c r="E23" s="53">
        <f>E22-G23</f>
        <v>5.0000000000000004E-6</v>
      </c>
      <c r="F23" s="53"/>
      <c r="G23" s="54">
        <f>E16*C18/(C5*1)</f>
        <v>0</v>
      </c>
    </row>
    <row r="24" spans="1:10" ht="17" customHeight="1">
      <c r="C24" s="57"/>
      <c r="D24" s="57"/>
      <c r="E24" s="57"/>
      <c r="F24" s="57"/>
      <c r="G24" s="58"/>
    </row>
    <row r="25" spans="1:10" ht="17" customHeight="1">
      <c r="B25" s="59" t="s">
        <v>37</v>
      </c>
      <c r="C25" s="79">
        <f>E16*C18/(C5*1)</f>
        <v>0</v>
      </c>
      <c r="D25" s="79"/>
      <c r="E25" s="60" t="s">
        <v>38</v>
      </c>
      <c r="F25" s="57"/>
      <c r="G25" s="58"/>
    </row>
    <row r="26" spans="1:10" ht="17" customHeight="1">
      <c r="B26" s="61" t="s">
        <v>39</v>
      </c>
      <c r="C26" s="83">
        <f>C23/E16</f>
        <v>5.0000000000000001E-4</v>
      </c>
      <c r="D26" s="83"/>
      <c r="E26" s="63" t="s">
        <v>40</v>
      </c>
      <c r="F26" s="57"/>
      <c r="G26" s="58"/>
    </row>
    <row r="27" spans="1:10" ht="17" customHeight="1">
      <c r="B27" s="62" t="s">
        <v>41</v>
      </c>
      <c r="C27" s="84">
        <f>E23/E16</f>
        <v>5.0000000000000001E-4</v>
      </c>
      <c r="D27" s="84"/>
      <c r="E27" s="63" t="s">
        <v>40</v>
      </c>
      <c r="F27" s="57"/>
      <c r="G27" s="58"/>
    </row>
    <row r="28" spans="1:10" ht="17" customHeight="1">
      <c r="B28" s="64"/>
      <c r="C28" s="65"/>
    </row>
    <row r="29" spans="1:10" ht="17" customHeight="1">
      <c r="B29" s="28" t="s">
        <v>42</v>
      </c>
      <c r="C29" s="66">
        <f>((G23/E16)*1)/((C23/E16)*(E23/E16))</f>
        <v>0</v>
      </c>
    </row>
  </sheetData>
  <pageMargins left="0.39370078740157477" right="0.39370078740157477" top="0.43346456692913382" bottom="0.43346456692913382" header="0.39370078740157477" footer="0.39370078740157477"/>
  <pageSetup paperSize="0" fitToWidth="0" fitToHeight="0" pageOrder="overThenDown" orientation="landscape" useFirstPageNumber="1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844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avec acide nitrique</vt:lpstr>
      <vt:lpstr>avec acide chlorhydrique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Sevin.Pauline</dc:creator>
  <cp:lastModifiedBy>Sevin.Pauline</cp:lastModifiedBy>
  <cp:revision>46</cp:revision>
  <dcterms:created xsi:type="dcterms:W3CDTF">2020-05-01T19:43:46Z</dcterms:created>
  <dcterms:modified xsi:type="dcterms:W3CDTF">2020-05-11T14:06:04Z</dcterms:modified>
</cp:coreProperties>
</file>